
<file path=[Content_Types].xml><?xml version="1.0" encoding="utf-8"?>
<Types xmlns="http://schemas.openxmlformats.org/package/2006/content-types">
  <Default ContentType="image/jpeg" Extension="jpg"/>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sharedStrings+xml" PartName="/xl/sharedStrings.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How much is my client worth" sheetId="1" r:id="rId4"/>
    <sheet state="visible" name="Instructions" sheetId="2" r:id="rId5"/>
    <sheet state="visible" name="Calculator" sheetId="3" r:id="rId6"/>
  </sheets>
  <definedNames/>
  <calcPr/>
</workbook>
</file>

<file path=xl/sharedStrings.xml><?xml version="1.0" encoding="utf-8"?>
<sst xmlns="http://schemas.openxmlformats.org/spreadsheetml/2006/main" count="73" uniqueCount="65">
  <si>
    <t>How much is my client worth?</t>
  </si>
  <si>
    <t>Want to discuss how we can help increase your profit, boost cashflow and reduce tax? Contact us today.</t>
  </si>
  <si>
    <t>hello@jdscott.co</t>
  </si>
  <si>
    <t>www.jdscott.co</t>
  </si>
  <si>
    <t>Liability limited by a scheme approved under Professional Standards Legislation</t>
  </si>
  <si>
    <t>As business owner, your time is valuable. Your time is split between building the business (working on) and serving your customers (working in). The more efficient you become at the IN, the more money you'll make. One of the keys to increasing profitability, is working out who your most profitable clients are.</t>
  </si>
  <si>
    <t>This workbook helps you calculate how much you make. Focussing on increasing profit per client and your overall business profit will increase.</t>
  </si>
  <si>
    <t>Steps to complete</t>
  </si>
  <si>
    <r>
      <rPr>
        <rFont val="Calibri"/>
        <b/>
        <color theme="1"/>
        <sz val="11.0"/>
      </rPr>
      <t xml:space="preserve">A) calculates how much your time is worth. </t>
    </r>
    <r>
      <rPr>
        <rFont val="Calibri"/>
        <color theme="1"/>
        <sz val="11.0"/>
      </rPr>
      <t xml:space="preserve">
We use an hourly rate for this, as in most professional service organisations it is time that is the limiting factor in growing your business. You generate more revenue by 
   a) increasing your capacity and 
   b) charging more for that capacity. 
You increase capacity by: 
   i) getting more bums on seats and 
   ii) by being more efficient with the seats you do have. 
You can increase the amount you charge by offering higher value services. Ultimatley though, the amount you can charge is limited by what the market dictates. Same with being efficient with the resources you have. Even the best trained staff, with highly efficient processes can only deal with a certain number of transactions per year.  Therefore, your profit limiting factor is how much capacity (people) you have. </t>
    </r>
  </si>
  <si>
    <t xml:space="preserve">B) calculate how much time is spent winning and servicing your client. </t>
  </si>
  <si>
    <t>The amount of time spent obtaining contracts with clients, screening candidates and delivering sevices is how productive you are. Technology helps here - the faster and more effieicntly you can turn around a piece of won work, the more revenue you will generate. Same with winning contracts, if you can get to more leads faster and generate more sales from a smaller number of hours spent (for example, through using email marketing), then you will be more efficient.
Use existing data sources. A good CRM system helps here as it allows you to track the amount of time spent on calls or in meetings. You can also guesstimate how much time is spent on research.</t>
  </si>
  <si>
    <t>C) How much revenue does the contract generate?</t>
  </si>
  <si>
    <t xml:space="preserve">Simply enter in how much you will make from the contract. </t>
  </si>
  <si>
    <r>
      <rPr>
        <rFont val="Calibri"/>
        <b/>
        <color theme="1"/>
        <sz val="11.0"/>
      </rPr>
      <t xml:space="preserve">D) how much profit did you make? </t>
    </r>
    <r>
      <rPr>
        <rFont val="Calibri"/>
        <color theme="1"/>
        <sz val="11.0"/>
      </rPr>
      <t xml:space="preserve">
Ultimately, its all about the profit. That is, how much  revenue you generate, less how much it costs to win and service. The higher that number, the more you have earned per hour input. If you have two identical clients and change proesses, you should see an increase in the profit per hour. This is how you increse the efficiency in your business</t>
    </r>
  </si>
  <si>
    <r>
      <rPr>
        <rFont val="Calibri"/>
        <color theme="1"/>
        <sz val="11.0"/>
      </rPr>
      <t>The second measure is</t>
    </r>
    <r>
      <rPr>
        <rFont val="Calibri"/>
        <b/>
        <color theme="1"/>
        <sz val="11.0"/>
        <u/>
      </rPr>
      <t xml:space="preserve"> leveraged profit</t>
    </r>
    <r>
      <rPr>
        <rFont val="Calibri"/>
        <color theme="1"/>
        <sz val="11.0"/>
      </rPr>
      <t xml:space="preserve">. This is a measure of how much per hour you make as a business owner working IN the business, rather than ON the business. Ultimatley, as an owner of a business (rather than the owner of a job) you want it to be able to run and generate profit without too much of your involvement. One way of achieving that aim is through levereage. You can leverage any number of things, from capital, technology or people. The one thing you can't leverage is your own time (unless you've come up with a magic way of altering time). This calculator assumes that you leverage people - that is, you get the staff to work for you to generate the results.
</t>
    </r>
  </si>
  <si>
    <t>Leverage profit over $1,000 per hour shows you are starting to make some good money. Below $250 per hour means you're working hard for not a lot of reward.</t>
  </si>
  <si>
    <t>A) What's my time worth?</t>
  </si>
  <si>
    <t>Owner</t>
  </si>
  <si>
    <t>Staff #1</t>
  </si>
  <si>
    <t>Staff #2</t>
  </si>
  <si>
    <t>Data Calculations</t>
  </si>
  <si>
    <t>Hours worked per week (40 hours F/T)</t>
  </si>
  <si>
    <t>Start date</t>
  </si>
  <si>
    <t>Annual Salary (actual salary)</t>
  </si>
  <si>
    <t>End Date</t>
  </si>
  <si>
    <t>Superannuation</t>
  </si>
  <si>
    <t>Public Holidays</t>
  </si>
  <si>
    <t>Bonus (annual not commission)</t>
  </si>
  <si>
    <t>Profit shares</t>
  </si>
  <si>
    <t>Work days per year</t>
  </si>
  <si>
    <t>Total salary and wages cost</t>
  </si>
  <si>
    <t>Total hours per day</t>
  </si>
  <si>
    <t>Total hours per year</t>
  </si>
  <si>
    <t>Effective Hourly Rate</t>
  </si>
  <si>
    <t>p/t adjustment</t>
  </si>
  <si>
    <t>B) Client Time</t>
  </si>
  <si>
    <t>How much time does it take to land the sale and generate revenue? Enter the number of hours, based on CRM or diary data.</t>
  </si>
  <si>
    <t>Phone calls</t>
  </si>
  <si>
    <t>Meetings</t>
  </si>
  <si>
    <t>Client Meetings</t>
  </si>
  <si>
    <t>Screening Candidates</t>
  </si>
  <si>
    <t>Other #1</t>
  </si>
  <si>
    <t>Other #2</t>
  </si>
  <si>
    <t>Time (in hours)</t>
  </si>
  <si>
    <t>Total Time to obtain and service client</t>
  </si>
  <si>
    <t>C) How much revenue will you generate?</t>
  </si>
  <si>
    <t>We have built this as a commission based model. Alternatively, you have add a fixed fee arrangement.</t>
  </si>
  <si>
    <t>Contract type (commission or fixed fee)</t>
  </si>
  <si>
    <t>Commission</t>
  </si>
  <si>
    <t>Candidate expected salary</t>
  </si>
  <si>
    <t>Fixed Fee</t>
  </si>
  <si>
    <t>Expected Revenue</t>
  </si>
  <si>
    <t xml:space="preserve"> D) How much profit will I make?</t>
  </si>
  <si>
    <t>Time cost</t>
  </si>
  <si>
    <t>Other direct costs (e.g. client entertainment)</t>
  </si>
  <si>
    <t>Staff commissions / sale bonus</t>
  </si>
  <si>
    <t>Total effective cost</t>
  </si>
  <si>
    <t>Profit / (Loss)</t>
  </si>
  <si>
    <t>Profit per hour</t>
  </si>
  <si>
    <t>Leverage Profit</t>
  </si>
  <si>
    <t xml:space="preserve">Profit / (loss) </t>
  </si>
  <si>
    <t>Owner cost</t>
  </si>
  <si>
    <t>Profit before owner costs</t>
  </si>
  <si>
    <t>Time spent on Job</t>
  </si>
  <si>
    <t>Leveraged Profit</t>
  </si>
</sst>
</file>

<file path=xl/styles.xml><?xml version="1.0" encoding="utf-8"?>
<styleSheet xmlns="http://schemas.openxmlformats.org/spreadsheetml/2006/main" xmlns:x14ac="http://schemas.microsoft.com/office/spreadsheetml/2009/9/ac" xmlns:mc="http://schemas.openxmlformats.org/markup-compatibility/2006">
  <numFmts count="5">
    <numFmt numFmtId="164" formatCode="dd\-mmm\-yy"/>
    <numFmt numFmtId="165" formatCode="_-* #,##0_-;\-* #,##0_-;_-* &quot;-&quot;??_-;_-@"/>
    <numFmt numFmtId="166" formatCode="_-* #,##0.0_-;\-* #,##0.0_-;_-* &quot;-&quot;??_-;_-@"/>
    <numFmt numFmtId="167" formatCode="_-&quot;$&quot;* #,##0_-;\-&quot;$&quot;* #,##0_-;_-&quot;$&quot;* &quot;-&quot;??_-;_-@"/>
    <numFmt numFmtId="168" formatCode="&quot;$&quot;#,##0;[Red]\(&quot;$&quot;#,##0\)"/>
  </numFmts>
  <fonts count="12">
    <font>
      <sz val="11.0"/>
      <color theme="1"/>
      <name val="Calibri"/>
      <scheme val="minor"/>
    </font>
    <font>
      <b/>
      <sz val="36.0"/>
      <color theme="1"/>
      <name val="Calibri"/>
    </font>
    <font>
      <color theme="1"/>
      <name val="Calibri"/>
      <scheme val="minor"/>
    </font>
    <font>
      <sz val="11.0"/>
      <color theme="1"/>
      <name val="Calibri"/>
    </font>
    <font>
      <u/>
      <sz val="11.0"/>
      <color theme="10"/>
      <name val="Calibri"/>
    </font>
    <font>
      <sz val="11.0"/>
      <color theme="1"/>
      <name val="Times New Roman"/>
    </font>
    <font>
      <i/>
      <sz val="11.0"/>
      <color theme="1"/>
      <name val="Times New Roman"/>
    </font>
    <font>
      <b/>
      <u/>
      <sz val="11.0"/>
      <color theme="1"/>
      <name val="Calibri"/>
    </font>
    <font>
      <b/>
      <sz val="11.0"/>
      <color theme="1"/>
      <name val="Calibri"/>
    </font>
    <font>
      <b/>
      <u/>
      <sz val="11.0"/>
      <color theme="1"/>
      <name val="Calibri"/>
    </font>
    <font>
      <u/>
      <sz val="11.0"/>
      <color theme="1"/>
      <name val="Calibri"/>
    </font>
    <font/>
  </fonts>
  <fills count="5">
    <fill>
      <patternFill patternType="none"/>
    </fill>
    <fill>
      <patternFill patternType="lightGray"/>
    </fill>
    <fill>
      <patternFill patternType="solid">
        <fgColor rgb="FFBDD6EE"/>
        <bgColor rgb="FFBDD6EE"/>
      </patternFill>
    </fill>
    <fill>
      <patternFill patternType="solid">
        <fgColor rgb="FFD8D8D8"/>
        <bgColor rgb="FFD8D8D8"/>
      </patternFill>
    </fill>
    <fill>
      <patternFill patternType="solid">
        <fgColor rgb="FFA8D08D"/>
        <bgColor rgb="FFA8D08D"/>
      </patternFill>
    </fill>
  </fills>
  <borders count="14">
    <border/>
    <border>
      <left style="thin">
        <color rgb="FF000000"/>
      </left>
      <top style="thin">
        <color rgb="FF000000"/>
      </top>
    </border>
    <border>
      <top style="thin">
        <color rgb="FF000000"/>
      </top>
    </border>
    <border>
      <right style="thin">
        <color rgb="FF000000"/>
      </right>
      <top style="thin">
        <color rgb="FF000000"/>
      </top>
    </border>
    <border>
      <left style="thin">
        <color rgb="FF000000"/>
      </left>
    </border>
    <border>
      <right style="thin">
        <color rgb="FF000000"/>
      </right>
    </border>
    <border>
      <left style="thin">
        <color rgb="FF000000"/>
      </left>
      <bottom style="thin">
        <color rgb="FF000000"/>
      </bottom>
    </border>
    <border>
      <bottom style="thin">
        <color rgb="FF000000"/>
      </bottom>
    </border>
    <border>
      <right style="thin">
        <color rgb="FF000000"/>
      </right>
      <bottom style="thin">
        <color rgb="FF000000"/>
      </bottom>
    </border>
    <border>
      <left style="thin">
        <color rgb="FF000000"/>
      </left>
      <right style="thin">
        <color rgb="FF000000"/>
      </right>
      <top style="thin">
        <color rgb="FF000000"/>
      </top>
      <bottom style="thin">
        <color rgb="FF000000"/>
      </bottom>
    </border>
    <border>
      <left/>
      <top/>
      <bottom/>
    </border>
    <border>
      <top/>
      <bottom/>
    </border>
    <border>
      <right/>
      <top/>
      <bottom/>
    </border>
    <border>
      <left/>
      <right/>
      <top/>
      <bottom/>
    </border>
  </borders>
  <cellStyleXfs count="1">
    <xf borderId="0" fillId="0" fontId="0" numFmtId="0" applyAlignment="1" applyFont="1"/>
  </cellStyleXfs>
  <cellXfs count="44">
    <xf borderId="0" fillId="0" fontId="0" numFmtId="0" xfId="0" applyAlignment="1" applyFont="1">
      <alignment readingOrder="0" shrinkToFit="0" vertical="bottom" wrapText="0"/>
    </xf>
    <xf borderId="0" fillId="0" fontId="1" numFmtId="0" xfId="0" applyFont="1"/>
    <xf borderId="0" fillId="0" fontId="2" numFmtId="0" xfId="0" applyFont="1"/>
    <xf borderId="0" fillId="0" fontId="3" numFmtId="0" xfId="0" applyAlignment="1" applyFont="1">
      <alignment vertical="center"/>
    </xf>
    <xf borderId="0" fillId="0" fontId="4" numFmtId="0" xfId="0" applyAlignment="1" applyFont="1">
      <alignment vertical="center"/>
    </xf>
    <xf borderId="0" fillId="0" fontId="5" numFmtId="0" xfId="0" applyAlignment="1" applyFont="1">
      <alignment vertical="center"/>
    </xf>
    <xf borderId="0" fillId="0" fontId="6" numFmtId="0" xfId="0" applyAlignment="1" applyFont="1">
      <alignment vertical="center"/>
    </xf>
    <xf borderId="1" fillId="0" fontId="3" numFmtId="0" xfId="0" applyBorder="1" applyFont="1"/>
    <xf borderId="2" fillId="0" fontId="3" numFmtId="0" xfId="0" applyBorder="1" applyFont="1"/>
    <xf borderId="3" fillId="0" fontId="3" numFmtId="0" xfId="0" applyBorder="1" applyFont="1"/>
    <xf borderId="4" fillId="0" fontId="3" numFmtId="0" xfId="0" applyBorder="1" applyFont="1"/>
    <xf borderId="0" fillId="0" fontId="3" numFmtId="0" xfId="0" applyAlignment="1" applyFont="1">
      <alignment horizontal="left" shrinkToFit="0" vertical="top" wrapText="1"/>
    </xf>
    <xf borderId="5" fillId="0" fontId="3" numFmtId="0" xfId="0" applyBorder="1" applyFont="1"/>
    <xf borderId="0" fillId="0" fontId="7" numFmtId="0" xfId="0" applyFont="1"/>
    <xf borderId="0" fillId="0" fontId="8" numFmtId="0" xfId="0" applyFont="1"/>
    <xf borderId="0" fillId="0" fontId="3" numFmtId="0" xfId="0" applyAlignment="1" applyFont="1">
      <alignment horizontal="left" shrinkToFit="0" wrapText="1"/>
    </xf>
    <xf borderId="5" fillId="0" fontId="3" numFmtId="0" xfId="0" applyAlignment="1" applyBorder="1" applyFont="1">
      <alignment shrinkToFit="0" wrapText="1"/>
    </xf>
    <xf borderId="6" fillId="0" fontId="3" numFmtId="0" xfId="0" applyBorder="1" applyFont="1"/>
    <xf borderId="7" fillId="0" fontId="3" numFmtId="0" xfId="0" applyBorder="1" applyFont="1"/>
    <xf borderId="8" fillId="0" fontId="3" numFmtId="0" xfId="0" applyBorder="1" applyFont="1"/>
    <xf borderId="2" fillId="0" fontId="9" numFmtId="0" xfId="0" applyBorder="1" applyFont="1"/>
    <xf borderId="2" fillId="0" fontId="10" numFmtId="0" xfId="0" applyBorder="1" applyFont="1"/>
    <xf borderId="9" fillId="2" fontId="3" numFmtId="0" xfId="0" applyBorder="1" applyFill="1" applyFont="1"/>
    <xf borderId="9" fillId="2" fontId="3" numFmtId="164" xfId="0" applyBorder="1" applyFont="1" applyNumberFormat="1"/>
    <xf borderId="9" fillId="2" fontId="3" numFmtId="165" xfId="0" applyBorder="1" applyFont="1" applyNumberFormat="1"/>
    <xf borderId="0" fillId="0" fontId="3" numFmtId="9" xfId="0" applyFont="1" applyNumberFormat="1"/>
    <xf borderId="9" fillId="0" fontId="3" numFmtId="165" xfId="0" applyBorder="1" applyFont="1" applyNumberFormat="1"/>
    <xf borderId="0" fillId="0" fontId="3" numFmtId="165" xfId="0" applyFont="1" applyNumberFormat="1"/>
    <xf borderId="9" fillId="2" fontId="3" numFmtId="166" xfId="0" applyBorder="1" applyFont="1" applyNumberFormat="1"/>
    <xf borderId="0" fillId="0" fontId="8" numFmtId="167" xfId="0" applyFont="1" applyNumberFormat="1"/>
    <xf borderId="10" fillId="3" fontId="3" numFmtId="0" xfId="0" applyAlignment="1" applyBorder="1" applyFill="1" applyFont="1">
      <alignment horizontal="left" shrinkToFit="0" wrapText="1"/>
    </xf>
    <xf borderId="11" fillId="0" fontId="11" numFmtId="0" xfId="0" applyBorder="1" applyFont="1"/>
    <xf borderId="12" fillId="0" fontId="11" numFmtId="0" xfId="0" applyBorder="1" applyFont="1"/>
    <xf borderId="2" fillId="0" fontId="8" numFmtId="0" xfId="0" applyBorder="1" applyFont="1"/>
    <xf borderId="7" fillId="0" fontId="8" numFmtId="0" xfId="0" applyBorder="1" applyFont="1"/>
    <xf borderId="10" fillId="3" fontId="3" numFmtId="0" xfId="0" applyAlignment="1" applyBorder="1" applyFont="1">
      <alignment horizontal="left" shrinkToFit="0" vertical="top" wrapText="1"/>
    </xf>
    <xf borderId="13" fillId="4" fontId="3" numFmtId="0" xfId="0" applyBorder="1" applyFill="1" applyFont="1"/>
    <xf borderId="9" fillId="2" fontId="3" numFmtId="9" xfId="0" applyBorder="1" applyFont="1" applyNumberFormat="1"/>
    <xf borderId="9" fillId="0" fontId="8" numFmtId="167" xfId="0" applyBorder="1" applyFont="1" applyNumberFormat="1"/>
    <xf quotePrefix="1" borderId="2" fillId="0" fontId="8" numFmtId="0" xfId="0" applyBorder="1" applyFont="1"/>
    <xf borderId="0" fillId="0" fontId="3" numFmtId="167" xfId="0" applyFont="1" applyNumberFormat="1"/>
    <xf borderId="9" fillId="2" fontId="3" numFmtId="167" xfId="0" applyBorder="1" applyFont="1" applyNumberFormat="1"/>
    <xf borderId="0" fillId="0" fontId="3" numFmtId="168" xfId="0" applyFont="1" applyNumberFormat="1"/>
    <xf borderId="0" fillId="0" fontId="8" numFmtId="168" xfId="0" applyFont="1" applyNumberFormat="1"/>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1</xdr:col>
      <xdr:colOff>9525</xdr:colOff>
      <xdr:row>7</xdr:row>
      <xdr:rowOff>104775</xdr:rowOff>
    </xdr:from>
    <xdr:ext cx="3019425" cy="771525"/>
    <xdr:pic>
      <xdr:nvPicPr>
        <xdr:cNvPr id="0" name="image1.jp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hyperlink" Target="mailto:hello@jdscott.co" TargetMode="External"/><Relationship Id="rId2" Type="http://schemas.openxmlformats.org/officeDocument/2006/relationships/hyperlink" Target="http://www.jdscott.co/" TargetMode="External"/><Relationship Id="rId3"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4.43" defaultRowHeight="15.0"/>
  <cols>
    <col customWidth="1" min="1" max="26" width="8.71"/>
  </cols>
  <sheetData>
    <row r="1" ht="14.25" customHeight="1"/>
    <row r="2" ht="14.25" customHeight="1"/>
    <row r="3" ht="14.25" customHeight="1">
      <c r="B3" s="1" t="s">
        <v>0</v>
      </c>
    </row>
    <row r="4" ht="14.25" customHeight="1"/>
    <row r="5" ht="14.25" customHeight="1"/>
    <row r="6" ht="14.25" customHeight="1"/>
    <row r="7" ht="14.25" customHeight="1"/>
    <row r="8" ht="14.25" customHeight="1"/>
    <row r="9" ht="14.25" customHeight="1"/>
    <row r="10" ht="14.25" customHeight="1"/>
    <row r="11" ht="14.25" customHeight="1"/>
    <row r="12" ht="14.25" customHeight="1"/>
    <row r="13" ht="14.25" customHeight="1"/>
    <row r="14" ht="14.25" customHeight="1">
      <c r="B14" s="2" t="s">
        <v>1</v>
      </c>
    </row>
    <row r="15" ht="14.25" customHeight="1"/>
    <row r="16" ht="14.25" customHeight="1">
      <c r="B16" s="3"/>
    </row>
    <row r="17" ht="14.25" customHeight="1">
      <c r="B17" s="3"/>
    </row>
    <row r="18" ht="14.25" customHeight="1">
      <c r="B18" s="4" t="s">
        <v>2</v>
      </c>
    </row>
    <row r="19" ht="14.25" customHeight="1">
      <c r="B19" s="4"/>
    </row>
    <row r="20" ht="14.25" customHeight="1">
      <c r="B20" s="4" t="s">
        <v>3</v>
      </c>
    </row>
    <row r="21" ht="14.25" customHeight="1">
      <c r="B21" s="5"/>
    </row>
    <row r="22" ht="14.25" customHeight="1"/>
    <row r="23" ht="14.25" customHeight="1">
      <c r="B23" s="6" t="s">
        <v>4</v>
      </c>
    </row>
    <row r="24" ht="14.25" customHeight="1">
      <c r="B24" s="3"/>
    </row>
    <row r="25" ht="14.25" customHeight="1"/>
    <row r="26" ht="14.25" customHeight="1"/>
    <row r="27" ht="14.25" customHeight="1"/>
    <row r="28" ht="14.25" customHeight="1"/>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hyperlinks>
    <hyperlink r:id="rId1" ref="B18"/>
    <hyperlink r:id="rId2" ref="B20"/>
  </hyperlinks>
  <printOptions/>
  <pageMargins bottom="0.75" footer="0.0" header="0.0" left="0.7" right="0.7" top="0.75"/>
  <pageSetup orientation="landscape"/>
  <drawing r:id="rId3"/>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4.43" defaultRowHeight="15.0"/>
  <cols>
    <col customWidth="1" min="1" max="1" width="8.71"/>
    <col customWidth="1" min="2" max="2" width="1.14"/>
    <col customWidth="1" min="3" max="20" width="8.71"/>
    <col customWidth="1" min="21" max="21" width="1.71"/>
    <col customWidth="1" min="22" max="26" width="8.71"/>
  </cols>
  <sheetData>
    <row r="1" ht="14.25" customHeight="1"/>
    <row r="2" ht="14.25" customHeight="1">
      <c r="B2" s="7"/>
      <c r="C2" s="8"/>
      <c r="D2" s="8"/>
      <c r="E2" s="8"/>
      <c r="F2" s="8"/>
      <c r="G2" s="8"/>
      <c r="H2" s="8"/>
      <c r="I2" s="8"/>
      <c r="J2" s="8"/>
      <c r="K2" s="8"/>
      <c r="L2" s="8"/>
      <c r="M2" s="8"/>
      <c r="N2" s="8"/>
      <c r="O2" s="8"/>
      <c r="P2" s="8"/>
      <c r="Q2" s="8"/>
      <c r="R2" s="8"/>
      <c r="S2" s="8"/>
      <c r="T2" s="8"/>
      <c r="U2" s="9"/>
    </row>
    <row r="3" ht="30.75" customHeight="1">
      <c r="B3" s="10"/>
      <c r="C3" s="11" t="s">
        <v>5</v>
      </c>
      <c r="U3" s="12"/>
    </row>
    <row r="4" ht="14.25" customHeight="1">
      <c r="B4" s="10"/>
      <c r="U4" s="12"/>
    </row>
    <row r="5" ht="14.25" customHeight="1">
      <c r="B5" s="10"/>
      <c r="C5" s="2" t="s">
        <v>6</v>
      </c>
      <c r="U5" s="12"/>
    </row>
    <row r="6" ht="14.25" customHeight="1">
      <c r="B6" s="10"/>
      <c r="U6" s="12"/>
    </row>
    <row r="7" ht="14.25" customHeight="1">
      <c r="B7" s="10"/>
      <c r="C7" s="13" t="s">
        <v>7</v>
      </c>
      <c r="U7" s="12"/>
    </row>
    <row r="8" ht="14.25" customHeight="1">
      <c r="B8" s="10"/>
      <c r="U8" s="12"/>
    </row>
    <row r="9" ht="195.0" customHeight="1">
      <c r="B9" s="10"/>
      <c r="C9" s="11" t="s">
        <v>8</v>
      </c>
      <c r="U9" s="12"/>
    </row>
    <row r="10" ht="14.25" customHeight="1">
      <c r="B10" s="10"/>
      <c r="U10" s="12"/>
    </row>
    <row r="11" ht="14.25" customHeight="1">
      <c r="B11" s="10"/>
      <c r="C11" s="14" t="s">
        <v>9</v>
      </c>
      <c r="U11" s="12"/>
    </row>
    <row r="12" ht="14.25" customHeight="1">
      <c r="B12" s="10"/>
      <c r="U12" s="12"/>
    </row>
    <row r="13" ht="72.75" customHeight="1">
      <c r="B13" s="10"/>
      <c r="C13" s="15" t="s">
        <v>10</v>
      </c>
      <c r="U13" s="12"/>
    </row>
    <row r="14" ht="14.25" customHeight="1">
      <c r="B14" s="10"/>
      <c r="U14" s="12"/>
    </row>
    <row r="15" ht="14.25" customHeight="1">
      <c r="B15" s="10"/>
      <c r="C15" s="14" t="s">
        <v>11</v>
      </c>
      <c r="U15" s="12"/>
    </row>
    <row r="16" ht="14.25" customHeight="1">
      <c r="B16" s="10"/>
      <c r="U16" s="12"/>
    </row>
    <row r="17" ht="14.25" customHeight="1">
      <c r="B17" s="10"/>
      <c r="C17" s="2" t="s">
        <v>12</v>
      </c>
      <c r="U17" s="12"/>
    </row>
    <row r="18" ht="14.25" customHeight="1">
      <c r="B18" s="10"/>
      <c r="U18" s="12"/>
    </row>
    <row r="19" ht="57.0" customHeight="1">
      <c r="B19" s="10"/>
      <c r="C19" s="15" t="s">
        <v>13</v>
      </c>
      <c r="U19" s="12"/>
    </row>
    <row r="20" ht="14.25" customHeight="1">
      <c r="B20" s="10"/>
      <c r="U20" s="12"/>
    </row>
    <row r="21" ht="69.75" customHeight="1">
      <c r="B21" s="10"/>
      <c r="C21" s="11" t="s">
        <v>14</v>
      </c>
      <c r="U21" s="16"/>
    </row>
    <row r="22" ht="14.25" customHeight="1">
      <c r="B22" s="10"/>
      <c r="U22" s="12"/>
    </row>
    <row r="23" ht="14.25" customHeight="1">
      <c r="B23" s="10"/>
      <c r="C23" s="14" t="s">
        <v>15</v>
      </c>
      <c r="U23" s="12"/>
    </row>
    <row r="24" ht="14.25" customHeight="1">
      <c r="B24" s="17"/>
      <c r="C24" s="18"/>
      <c r="D24" s="18"/>
      <c r="E24" s="18"/>
      <c r="F24" s="18"/>
      <c r="G24" s="18"/>
      <c r="H24" s="18"/>
      <c r="I24" s="18"/>
      <c r="J24" s="18"/>
      <c r="K24" s="18"/>
      <c r="L24" s="18"/>
      <c r="M24" s="18"/>
      <c r="N24" s="18"/>
      <c r="O24" s="18"/>
      <c r="P24" s="18"/>
      <c r="Q24" s="18"/>
      <c r="R24" s="18"/>
      <c r="S24" s="18"/>
      <c r="T24" s="18"/>
      <c r="U24" s="19"/>
    </row>
    <row r="25" ht="14.25" customHeight="1"/>
    <row r="26" ht="14.25" customHeight="1"/>
    <row r="27" ht="14.25" customHeight="1"/>
    <row r="28" ht="14.25" customHeight="1"/>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mergeCells count="5">
    <mergeCell ref="C3:T3"/>
    <mergeCell ref="C9:T9"/>
    <mergeCell ref="C13:T13"/>
    <mergeCell ref="C19:T19"/>
    <mergeCell ref="C21:T21"/>
  </mergeCells>
  <printOptions/>
  <pageMargins bottom="0.75" footer="0.0" header="0.0" left="0.7" right="0.7" top="0.75"/>
  <pageSetup orientation="landscape"/>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4.43" defaultRowHeight="15.0"/>
  <cols>
    <col customWidth="1" min="1" max="1" width="8.71"/>
    <col customWidth="1" min="2" max="2" width="1.57"/>
    <col customWidth="1" min="3" max="3" width="41.57"/>
    <col customWidth="1" min="4" max="4" width="4.57"/>
    <col customWidth="1" min="5" max="5" width="11.86"/>
    <col customWidth="1" min="6" max="6" width="2.86"/>
    <col customWidth="1" min="7" max="7" width="11.86"/>
    <col customWidth="1" min="8" max="8" width="2.86"/>
    <col customWidth="1" min="9" max="9" width="11.86"/>
    <col customWidth="1" min="10" max="10" width="2.14"/>
    <col customWidth="1" min="11" max="11" width="8.71"/>
    <col customWidth="1" min="12" max="12" width="17.57"/>
    <col customWidth="1" min="13" max="13" width="9.43"/>
    <col customWidth="1" min="14" max="26" width="8.71"/>
  </cols>
  <sheetData>
    <row r="1" ht="14.25" customHeight="1"/>
    <row r="2" ht="14.25" customHeight="1">
      <c r="B2" s="7"/>
      <c r="C2" s="20" t="s">
        <v>16</v>
      </c>
      <c r="D2" s="8"/>
      <c r="E2" s="20" t="s">
        <v>17</v>
      </c>
      <c r="F2" s="21"/>
      <c r="G2" s="20" t="s">
        <v>18</v>
      </c>
      <c r="H2" s="21"/>
      <c r="I2" s="20" t="s">
        <v>19</v>
      </c>
      <c r="J2" s="9"/>
    </row>
    <row r="3" ht="14.25" customHeight="1">
      <c r="B3" s="10"/>
      <c r="J3" s="12"/>
      <c r="L3" s="14" t="s">
        <v>20</v>
      </c>
    </row>
    <row r="4" ht="14.25" customHeight="1">
      <c r="B4" s="10"/>
      <c r="C4" s="2" t="s">
        <v>21</v>
      </c>
      <c r="E4" s="22">
        <v>40.0</v>
      </c>
      <c r="G4" s="22">
        <v>16.0</v>
      </c>
      <c r="I4" s="22"/>
      <c r="J4" s="12"/>
    </row>
    <row r="5" ht="14.25" customHeight="1">
      <c r="B5" s="10"/>
      <c r="J5" s="12"/>
      <c r="L5" s="2" t="s">
        <v>22</v>
      </c>
      <c r="M5" s="23">
        <v>44197.0</v>
      </c>
    </row>
    <row r="6" ht="14.25" customHeight="1">
      <c r="B6" s="10"/>
      <c r="C6" s="2" t="s">
        <v>23</v>
      </c>
      <c r="E6" s="24">
        <v>200000.0</v>
      </c>
      <c r="G6" s="24">
        <v>75000.0</v>
      </c>
      <c r="I6" s="24"/>
      <c r="J6" s="12"/>
      <c r="L6" s="2" t="s">
        <v>24</v>
      </c>
      <c r="M6" s="23">
        <v>44561.0</v>
      </c>
    </row>
    <row r="7" ht="14.25" customHeight="1">
      <c r="B7" s="10"/>
      <c r="C7" s="2" t="s">
        <v>25</v>
      </c>
      <c r="D7" s="25">
        <v>0.1</v>
      </c>
      <c r="E7" s="26">
        <f>+E6*D7</f>
        <v>20000</v>
      </c>
      <c r="G7" s="26">
        <f>+G6*D7</f>
        <v>7500</v>
      </c>
      <c r="I7" s="26">
        <f>+I6*D7</f>
        <v>0</v>
      </c>
      <c r="J7" s="12"/>
      <c r="L7" s="2" t="s">
        <v>26</v>
      </c>
      <c r="M7" s="22">
        <v>14.0</v>
      </c>
    </row>
    <row r="8" ht="14.25" customHeight="1">
      <c r="B8" s="10"/>
      <c r="C8" s="2" t="s">
        <v>27</v>
      </c>
      <c r="E8" s="24"/>
      <c r="G8" s="24"/>
      <c r="I8" s="24"/>
      <c r="J8" s="12"/>
    </row>
    <row r="9" ht="14.25" customHeight="1">
      <c r="B9" s="10"/>
      <c r="C9" s="2" t="s">
        <v>28</v>
      </c>
      <c r="E9" s="24"/>
      <c r="G9" s="24"/>
      <c r="I9" s="24"/>
      <c r="J9" s="12"/>
      <c r="L9" s="2" t="s">
        <v>29</v>
      </c>
      <c r="M9" s="2">
        <f>NETWORKDAYS(M5,M6,M7)</f>
        <v>261</v>
      </c>
    </row>
    <row r="10" ht="14.25" customHeight="1">
      <c r="B10" s="10"/>
      <c r="C10" s="14" t="s">
        <v>30</v>
      </c>
      <c r="E10" s="27">
        <f>SUM(E6:E9)</f>
        <v>220000</v>
      </c>
      <c r="F10" s="27"/>
      <c r="G10" s="27">
        <f>SUM(G6:G9)</f>
        <v>82500</v>
      </c>
      <c r="H10" s="27"/>
      <c r="I10" s="27">
        <f>SUM(I6:I9)</f>
        <v>0</v>
      </c>
      <c r="J10" s="12"/>
      <c r="L10" s="2" t="s">
        <v>31</v>
      </c>
      <c r="M10" s="28">
        <v>7.5</v>
      </c>
    </row>
    <row r="11" ht="14.25" customHeight="1">
      <c r="B11" s="10"/>
      <c r="J11" s="12"/>
      <c r="L11" s="2" t="s">
        <v>32</v>
      </c>
      <c r="M11" s="27">
        <f>+M9*M10</f>
        <v>1957.5</v>
      </c>
    </row>
    <row r="12" ht="14.25" customHeight="1">
      <c r="B12" s="10"/>
      <c r="C12" s="14" t="s">
        <v>33</v>
      </c>
      <c r="E12" s="29">
        <f>IFERROR(E10/(E13*$M$11),)</f>
        <v>112.3882503</v>
      </c>
      <c r="F12" s="14"/>
      <c r="G12" s="29">
        <f>IFERROR(G10/(G13*$M$11),)</f>
        <v>105.3639847</v>
      </c>
      <c r="H12" s="14"/>
      <c r="I12" s="29" t="str">
        <f>IFERROR(I10/(I13*$M$11),)</f>
        <v/>
      </c>
      <c r="J12" s="12"/>
    </row>
    <row r="13" ht="2.25" customHeight="1">
      <c r="B13" s="17"/>
      <c r="C13" s="18" t="s">
        <v>34</v>
      </c>
      <c r="D13" s="18"/>
      <c r="E13" s="18">
        <f>E4/40</f>
        <v>1</v>
      </c>
      <c r="F13" s="18"/>
      <c r="G13" s="18">
        <f>G4/40</f>
        <v>0.4</v>
      </c>
      <c r="H13" s="18"/>
      <c r="I13" s="18">
        <f>I4/40</f>
        <v>0</v>
      </c>
      <c r="J13" s="19"/>
    </row>
    <row r="14" ht="14.25" customHeight="1"/>
    <row r="15" ht="14.25" customHeight="1">
      <c r="B15" s="7"/>
      <c r="C15" s="20" t="s">
        <v>35</v>
      </c>
      <c r="D15" s="8"/>
      <c r="E15" s="20" t="s">
        <v>17</v>
      </c>
      <c r="F15" s="21"/>
      <c r="G15" s="20" t="s">
        <v>18</v>
      </c>
      <c r="H15" s="21"/>
      <c r="I15" s="20" t="s">
        <v>19</v>
      </c>
      <c r="J15" s="9"/>
    </row>
    <row r="16" ht="14.25" customHeight="1">
      <c r="B16" s="10"/>
      <c r="J16" s="12"/>
    </row>
    <row r="17" ht="27.0" customHeight="1">
      <c r="B17" s="10"/>
      <c r="C17" s="30" t="s">
        <v>36</v>
      </c>
      <c r="D17" s="31"/>
      <c r="E17" s="31"/>
      <c r="F17" s="31"/>
      <c r="G17" s="31"/>
      <c r="H17" s="31"/>
      <c r="I17" s="32"/>
      <c r="J17" s="12"/>
    </row>
    <row r="18" ht="5.25" customHeight="1">
      <c r="B18" s="10"/>
      <c r="J18" s="12"/>
    </row>
    <row r="19" ht="14.25" customHeight="1">
      <c r="B19" s="10"/>
      <c r="C19" s="2" t="s">
        <v>37</v>
      </c>
      <c r="E19" s="22">
        <v>1.0</v>
      </c>
      <c r="G19" s="22">
        <v>25.0</v>
      </c>
      <c r="I19" s="22"/>
      <c r="J19" s="12"/>
    </row>
    <row r="20" ht="14.25" customHeight="1">
      <c r="B20" s="10"/>
      <c r="C20" s="2" t="s">
        <v>38</v>
      </c>
      <c r="E20" s="22"/>
      <c r="G20" s="22"/>
      <c r="I20" s="22"/>
      <c r="J20" s="12"/>
    </row>
    <row r="21" ht="14.25" customHeight="1">
      <c r="B21" s="10"/>
      <c r="C21" s="2" t="s">
        <v>39</v>
      </c>
      <c r="E21" s="22"/>
      <c r="G21" s="22">
        <v>2.0</v>
      </c>
      <c r="I21" s="22"/>
      <c r="J21" s="12"/>
    </row>
    <row r="22" ht="14.25" customHeight="1">
      <c r="B22" s="10"/>
      <c r="C22" s="2" t="s">
        <v>40</v>
      </c>
      <c r="E22" s="22">
        <v>1.0</v>
      </c>
      <c r="G22" s="22">
        <v>12.0</v>
      </c>
      <c r="I22" s="22"/>
      <c r="J22" s="12"/>
    </row>
    <row r="23" ht="14.25" customHeight="1">
      <c r="B23" s="10"/>
      <c r="C23" s="2" t="s">
        <v>41</v>
      </c>
      <c r="E23" s="22"/>
      <c r="G23" s="22"/>
      <c r="I23" s="22"/>
      <c r="J23" s="12"/>
    </row>
    <row r="24" ht="14.25" customHeight="1">
      <c r="B24" s="10"/>
      <c r="C24" s="2" t="s">
        <v>42</v>
      </c>
      <c r="E24" s="22"/>
      <c r="G24" s="22"/>
      <c r="I24" s="22"/>
      <c r="J24" s="12"/>
    </row>
    <row r="25" ht="14.25" customHeight="1">
      <c r="B25" s="10"/>
      <c r="J25" s="12"/>
    </row>
    <row r="26" ht="14.25" customHeight="1">
      <c r="B26" s="10"/>
      <c r="C26" s="14" t="s">
        <v>43</v>
      </c>
      <c r="E26" s="33">
        <f>SUM(E19:E24)</f>
        <v>2</v>
      </c>
      <c r="G26" s="33">
        <f>SUM(G19:G24)</f>
        <v>39</v>
      </c>
      <c r="I26" s="33">
        <f>SUM(I19:I24)</f>
        <v>0</v>
      </c>
      <c r="J26" s="12"/>
    </row>
    <row r="27" ht="5.25" customHeight="1">
      <c r="B27" s="10"/>
      <c r="E27" s="14"/>
      <c r="G27" s="14"/>
      <c r="I27" s="14"/>
      <c r="J27" s="12"/>
    </row>
    <row r="28" ht="14.25" customHeight="1">
      <c r="B28" s="10"/>
      <c r="C28" s="14" t="s">
        <v>44</v>
      </c>
      <c r="E28" s="33">
        <f>+E26+G26+I26</f>
        <v>41</v>
      </c>
      <c r="G28" s="14"/>
      <c r="I28" s="14"/>
      <c r="J28" s="12"/>
    </row>
    <row r="29" ht="6.75" customHeight="1">
      <c r="B29" s="17"/>
      <c r="C29" s="18"/>
      <c r="D29" s="18"/>
      <c r="E29" s="34"/>
      <c r="F29" s="18"/>
      <c r="G29" s="34"/>
      <c r="H29" s="18"/>
      <c r="I29" s="34"/>
      <c r="J29" s="19"/>
    </row>
    <row r="30" ht="14.25" customHeight="1"/>
    <row r="31" ht="14.25" customHeight="1">
      <c r="B31" s="7"/>
      <c r="C31" s="20" t="s">
        <v>45</v>
      </c>
      <c r="D31" s="8"/>
      <c r="E31" s="8"/>
      <c r="F31" s="8"/>
      <c r="G31" s="8"/>
      <c r="H31" s="8"/>
      <c r="I31" s="8"/>
      <c r="J31" s="9"/>
    </row>
    <row r="32" ht="14.25" customHeight="1">
      <c r="B32" s="10"/>
      <c r="J32" s="12"/>
    </row>
    <row r="33" ht="31.5" customHeight="1">
      <c r="B33" s="10"/>
      <c r="C33" s="35" t="s">
        <v>46</v>
      </c>
      <c r="D33" s="31"/>
      <c r="E33" s="31"/>
      <c r="F33" s="31"/>
      <c r="G33" s="31"/>
      <c r="H33" s="31"/>
      <c r="I33" s="32"/>
      <c r="J33" s="12"/>
    </row>
    <row r="34" ht="6.75" customHeight="1">
      <c r="B34" s="10"/>
      <c r="J34" s="12"/>
    </row>
    <row r="35" ht="14.25" customHeight="1">
      <c r="B35" s="10"/>
      <c r="C35" s="2" t="s">
        <v>47</v>
      </c>
      <c r="E35" s="36" t="s">
        <v>48</v>
      </c>
      <c r="J35" s="12"/>
    </row>
    <row r="36" ht="7.5" customHeight="1">
      <c r="B36" s="10"/>
      <c r="J36" s="12"/>
    </row>
    <row r="37" ht="14.25" customHeight="1">
      <c r="B37" s="10"/>
      <c r="C37" s="2" t="s">
        <v>49</v>
      </c>
      <c r="E37" s="24">
        <v>120000.0</v>
      </c>
      <c r="J37" s="12"/>
    </row>
    <row r="38" ht="6.0" customHeight="1">
      <c r="B38" s="10"/>
      <c r="J38" s="12"/>
    </row>
    <row r="39" ht="14.25" customHeight="1">
      <c r="B39" s="10"/>
      <c r="C39" s="2" t="s">
        <v>48</v>
      </c>
      <c r="E39" s="37">
        <v>0.15</v>
      </c>
      <c r="J39" s="12"/>
    </row>
    <row r="40" ht="6.0" customHeight="1">
      <c r="B40" s="10"/>
      <c r="J40" s="12"/>
    </row>
    <row r="41" ht="14.25" customHeight="1">
      <c r="B41" s="10"/>
      <c r="C41" s="2" t="s">
        <v>50</v>
      </c>
      <c r="E41" s="24">
        <v>9000.0</v>
      </c>
      <c r="J41" s="12"/>
    </row>
    <row r="42" ht="7.5" customHeight="1">
      <c r="B42" s="10"/>
      <c r="J42" s="12"/>
    </row>
    <row r="43" ht="14.25" customHeight="1">
      <c r="B43" s="17"/>
      <c r="C43" s="34" t="s">
        <v>51</v>
      </c>
      <c r="D43" s="18"/>
      <c r="E43" s="38">
        <f>IF(E35="commission",E37*E39,E41)</f>
        <v>18000</v>
      </c>
      <c r="F43" s="18"/>
      <c r="G43" s="18"/>
      <c r="H43" s="18"/>
      <c r="I43" s="18"/>
      <c r="J43" s="19"/>
    </row>
    <row r="44" ht="14.25" customHeight="1"/>
    <row r="45" ht="14.25" customHeight="1">
      <c r="B45" s="7"/>
      <c r="C45" s="39" t="s">
        <v>52</v>
      </c>
      <c r="D45" s="8"/>
      <c r="E45" s="20" t="s">
        <v>17</v>
      </c>
      <c r="F45" s="21"/>
      <c r="G45" s="20"/>
      <c r="H45" s="21"/>
      <c r="I45" s="20"/>
      <c r="J45" s="9"/>
    </row>
    <row r="46" ht="14.25" customHeight="1">
      <c r="B46" s="10"/>
      <c r="J46" s="12"/>
    </row>
    <row r="47" ht="14.25" customHeight="1">
      <c r="B47" s="10"/>
      <c r="C47" s="2" t="s">
        <v>53</v>
      </c>
      <c r="E47" s="40">
        <f>+E26*E12</f>
        <v>224.7765006</v>
      </c>
      <c r="F47" s="40"/>
      <c r="H47" s="40"/>
      <c r="J47" s="12"/>
    </row>
    <row r="48" ht="14.25" customHeight="1">
      <c r="B48" s="10"/>
      <c r="C48" s="2" t="s">
        <v>18</v>
      </c>
      <c r="E48" s="40">
        <f>+G26*G12</f>
        <v>4109.195402</v>
      </c>
      <c r="F48" s="40"/>
      <c r="G48" s="40"/>
      <c r="H48" s="40"/>
      <c r="I48" s="40"/>
      <c r="J48" s="12"/>
    </row>
    <row r="49" ht="14.25" customHeight="1">
      <c r="B49" s="10"/>
      <c r="C49" s="2" t="s">
        <v>19</v>
      </c>
      <c r="E49" s="40">
        <f>+I26*I12</f>
        <v>0</v>
      </c>
      <c r="F49" s="40"/>
      <c r="G49" s="40"/>
      <c r="H49" s="40"/>
      <c r="I49" s="40"/>
      <c r="J49" s="12"/>
    </row>
    <row r="50" ht="14.25" customHeight="1">
      <c r="B50" s="10"/>
      <c r="E50" s="40"/>
      <c r="F50" s="40"/>
      <c r="G50" s="40"/>
      <c r="H50" s="40"/>
      <c r="I50" s="40"/>
      <c r="J50" s="12"/>
    </row>
    <row r="51" ht="14.25" customHeight="1">
      <c r="B51" s="10"/>
      <c r="C51" s="2" t="s">
        <v>54</v>
      </c>
      <c r="E51" s="41"/>
      <c r="F51" s="40"/>
      <c r="G51" s="40"/>
      <c r="H51" s="40"/>
      <c r="I51" s="40"/>
      <c r="J51" s="12"/>
    </row>
    <row r="52" ht="14.25" customHeight="1">
      <c r="B52" s="10"/>
      <c r="C52" s="2" t="s">
        <v>55</v>
      </c>
      <c r="E52" s="41">
        <v>1800.0</v>
      </c>
      <c r="F52" s="40"/>
      <c r="G52" s="40"/>
      <c r="H52" s="40"/>
      <c r="I52" s="40"/>
      <c r="J52" s="12"/>
    </row>
    <row r="53" ht="14.25" customHeight="1">
      <c r="B53" s="10"/>
      <c r="C53" s="14" t="s">
        <v>56</v>
      </c>
      <c r="D53" s="14"/>
      <c r="E53" s="29">
        <f>SUM(E47:E52)</f>
        <v>6133.971903</v>
      </c>
      <c r="F53" s="40"/>
      <c r="G53" s="40"/>
      <c r="H53" s="40"/>
      <c r="I53" s="40"/>
      <c r="J53" s="12"/>
    </row>
    <row r="54" ht="14.25" customHeight="1">
      <c r="B54" s="10"/>
      <c r="J54" s="12"/>
    </row>
    <row r="55" ht="14.25" customHeight="1">
      <c r="B55" s="10"/>
      <c r="C55" s="2" t="s">
        <v>51</v>
      </c>
      <c r="E55" s="29">
        <f>+E43</f>
        <v>18000</v>
      </c>
      <c r="J55" s="12"/>
    </row>
    <row r="56" ht="14.25" customHeight="1">
      <c r="B56" s="10"/>
      <c r="J56" s="12"/>
    </row>
    <row r="57" ht="14.25" customHeight="1">
      <c r="B57" s="10"/>
      <c r="C57" s="2" t="s">
        <v>57</v>
      </c>
      <c r="E57" s="42">
        <f>+E55-E53</f>
        <v>11866.0281</v>
      </c>
      <c r="J57" s="12"/>
    </row>
    <row r="58" ht="14.25" customHeight="1">
      <c r="B58" s="10"/>
      <c r="C58" s="14" t="s">
        <v>58</v>
      </c>
      <c r="D58" s="14"/>
      <c r="E58" s="43">
        <f>E57/E28</f>
        <v>289.4153194</v>
      </c>
      <c r="J58" s="12"/>
    </row>
    <row r="59" ht="14.25" customHeight="1">
      <c r="B59" s="10"/>
      <c r="J59" s="12"/>
    </row>
    <row r="60" ht="14.25" customHeight="1">
      <c r="B60" s="10"/>
      <c r="C60" s="14" t="s">
        <v>59</v>
      </c>
      <c r="J60" s="12"/>
    </row>
    <row r="61" ht="4.5" customHeight="1">
      <c r="B61" s="10"/>
      <c r="J61" s="12"/>
    </row>
    <row r="62" ht="14.25" customHeight="1">
      <c r="B62" s="10"/>
      <c r="C62" s="2" t="s">
        <v>60</v>
      </c>
      <c r="E62" s="42">
        <f>+E57</f>
        <v>11866.0281</v>
      </c>
      <c r="J62" s="12"/>
    </row>
    <row r="63" ht="14.25" customHeight="1">
      <c r="B63" s="10"/>
      <c r="C63" s="2" t="s">
        <v>61</v>
      </c>
      <c r="E63" s="42">
        <f>+E47</f>
        <v>224.7765006</v>
      </c>
      <c r="J63" s="12"/>
    </row>
    <row r="64" ht="14.25" customHeight="1">
      <c r="B64" s="10"/>
      <c r="C64" s="2" t="s">
        <v>62</v>
      </c>
      <c r="E64" s="42">
        <f>+E62+E63</f>
        <v>12090.8046</v>
      </c>
      <c r="J64" s="12"/>
    </row>
    <row r="65" ht="14.25" customHeight="1">
      <c r="B65" s="10"/>
      <c r="C65" s="2" t="s">
        <v>63</v>
      </c>
      <c r="E65" s="2">
        <f>+E26</f>
        <v>2</v>
      </c>
      <c r="J65" s="12"/>
    </row>
    <row r="66" ht="14.25" customHeight="1">
      <c r="B66" s="10"/>
      <c r="J66" s="12"/>
    </row>
    <row r="67" ht="14.25" customHeight="1">
      <c r="B67" s="10"/>
      <c r="C67" s="14" t="s">
        <v>64</v>
      </c>
      <c r="D67" s="14"/>
      <c r="E67" s="43">
        <f>+E64/E65</f>
        <v>6045.402299</v>
      </c>
      <c r="J67" s="12"/>
    </row>
    <row r="68" ht="14.25" customHeight="1">
      <c r="B68" s="17"/>
      <c r="C68" s="18"/>
      <c r="D68" s="18"/>
      <c r="E68" s="18"/>
      <c r="F68" s="18"/>
      <c r="G68" s="18"/>
      <c r="H68" s="18"/>
      <c r="I68" s="18"/>
      <c r="J68" s="19"/>
    </row>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mergeCells count="2">
    <mergeCell ref="C17:I17"/>
    <mergeCell ref="C33:I33"/>
  </mergeCells>
  <dataValidations>
    <dataValidation type="list" allowBlank="1" showInputMessage="1" showErrorMessage="1" prompt="Select either fixed fee or commission and enter the details below." sqref="E35">
      <formula1>"Commission,Fixed Fee"</formula1>
    </dataValidation>
  </dataValidations>
  <printOptions/>
  <pageMargins bottom="0.75" footer="0.0" header="0.0" left="0.7" right="0.7" top="0.75"/>
  <pageSetup orientation="portrait"/>
  <drawing r:id="rId1"/>
</worksheet>
</file>